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05" windowWidth="14805" windowHeight="5910" activeTab="0"/>
  </bookViews>
  <sheets>
    <sheet name="Приложение № 2" sheetId="1" r:id="rId1"/>
  </sheets>
  <definedNames>
    <definedName name="_xlnm.Print_Area" localSheetId="0">'Приложение № 2'!$A$1:$V$30</definedName>
  </definedNames>
  <calcPr fullCalcOnLoad="1"/>
</workbook>
</file>

<file path=xl/sharedStrings.xml><?xml version="1.0" encoding="utf-8"?>
<sst xmlns="http://schemas.openxmlformats.org/spreadsheetml/2006/main" count="79" uniqueCount="53">
  <si>
    <t>Отдел, осуществляющий проверку</t>
  </si>
  <si>
    <t>Нагрузка на одного инспектора</t>
  </si>
  <si>
    <t>Общее количество распоряжений</t>
  </si>
  <si>
    <t>Число протоколов по проф.статьям</t>
  </si>
  <si>
    <t>Внесено представлений</t>
  </si>
  <si>
    <t>Составлено протоколов
всего с учетом ст.19.4…и ст.20.25</t>
  </si>
  <si>
    <t>Общая сумма наложен. Штрафов (тыс.руб.)</t>
  </si>
  <si>
    <t>Общая сумма взыскан. Штрафов (тыс.руб.)</t>
  </si>
  <si>
    <t>% взыскаемости</t>
  </si>
  <si>
    <t>Отдел по надзору</t>
  </si>
  <si>
    <t xml:space="preserve">                         </t>
  </si>
  <si>
    <t xml:space="preserve">возбуждено прокур.материалов </t>
  </si>
  <si>
    <t>Кол-во проверок по привл. прокуратурой</t>
  </si>
  <si>
    <t xml:space="preserve">число плановых проверок (факт) </t>
  </si>
  <si>
    <t>Число плановых проверок</t>
  </si>
  <si>
    <t xml:space="preserve">Отдел государственного надзора </t>
  </si>
  <si>
    <t>-</t>
  </si>
  <si>
    <t>пестициды</t>
  </si>
  <si>
    <t>6*</t>
  </si>
  <si>
    <t>15***</t>
  </si>
  <si>
    <t>за   месяц</t>
  </si>
  <si>
    <t>10**</t>
  </si>
  <si>
    <t>17***</t>
  </si>
  <si>
    <t xml:space="preserve">Сводная таблица контроля исполнения отделами Управления Россельхознадзора по Воронежской области распоряжений по проверкам за январь месяц 2015 года в сравнении с этим же периодом 2014 года </t>
  </si>
  <si>
    <t>пограничный ветеринарный конроль (2015-20, 2014-20)</t>
  </si>
  <si>
    <t>Отдел земельного надзора  (2015-14, 2014 -14)</t>
  </si>
  <si>
    <t xml:space="preserve">внутренний ветеринарный контроль (2015- 16, 2014-16) </t>
  </si>
  <si>
    <t xml:space="preserve">Отдел внешнего и внутреннего карантина растений (2015-16, 2014-16) </t>
  </si>
  <si>
    <t>Всего по отделу:(2015-36,2014-36)</t>
  </si>
  <si>
    <t xml:space="preserve">ИТОГО:(2015-58,2014-58) </t>
  </si>
  <si>
    <t>в области качества зерна                           (2015-6, 2014-6)</t>
  </si>
  <si>
    <t>в области семенного контроля                                   (2015-6, 2014-6)</t>
  </si>
  <si>
    <t xml:space="preserve">Всего по отделу:(2015-12, 2014-12)  </t>
  </si>
  <si>
    <t>эффективность проведения плановых контрольно-надзорных мероприятий %</t>
  </si>
  <si>
    <t>16/0</t>
  </si>
  <si>
    <t>27/0</t>
  </si>
  <si>
    <t>2/0</t>
  </si>
  <si>
    <t>13/0</t>
  </si>
  <si>
    <t>4/0</t>
  </si>
  <si>
    <t>3/0</t>
  </si>
  <si>
    <t>10/0</t>
  </si>
  <si>
    <t>8/0</t>
  </si>
  <si>
    <t>Число внеплановых проверок по предписаниям / число протоколов</t>
  </si>
  <si>
    <t>Административные расследования / протоколы</t>
  </si>
  <si>
    <t>6/6</t>
  </si>
  <si>
    <t>0/0</t>
  </si>
  <si>
    <t>Число внеплан.проверок по  согласован.с прокуратурой и проверки по Дворковичу</t>
  </si>
  <si>
    <t>число протоколов физ.лиц</t>
  </si>
  <si>
    <t>число протоколов на посту ДПС</t>
  </si>
  <si>
    <t xml:space="preserve">число протоколов </t>
  </si>
  <si>
    <t>33/0</t>
  </si>
  <si>
    <t>13/3</t>
  </si>
  <si>
    <t>10*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</si>
</sst>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32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distributed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distributed" wrapTex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distributed" wrapText="1"/>
    </xf>
    <xf numFmtId="0" fontId="4" fillId="32" borderId="11" xfId="0" applyNumberFormat="1" applyFont="1" applyFill="1" applyBorder="1" applyAlignment="1">
      <alignment horizontal="center" vertical="center"/>
    </xf>
    <xf numFmtId="0" fontId="4" fillId="32" borderId="1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2" borderId="13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distributed" wrapText="1"/>
    </xf>
    <xf numFmtId="0" fontId="4" fillId="33" borderId="13" xfId="55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center" vertical="distributed" wrapText="1"/>
    </xf>
    <xf numFmtId="0" fontId="4" fillId="32" borderId="13" xfId="55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distributed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distributed"/>
    </xf>
    <xf numFmtId="0" fontId="4" fillId="0" borderId="13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distributed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9" fontId="4" fillId="0" borderId="11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32" borderId="11" xfId="0" applyNumberFormat="1" applyFont="1" applyFill="1" applyBorder="1" applyAlignment="1">
      <alignment horizontal="center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distributed" wrapText="1"/>
    </xf>
    <xf numFmtId="0" fontId="4" fillId="32" borderId="13" xfId="0" applyFont="1" applyFill="1" applyBorder="1" applyAlignment="1">
      <alignment horizontal="center" vertical="distributed"/>
    </xf>
    <xf numFmtId="0" fontId="4" fillId="0" borderId="13" xfId="0" applyFont="1" applyFill="1" applyBorder="1" applyAlignment="1">
      <alignment horizontal="center" vertical="distributed"/>
    </xf>
    <xf numFmtId="0" fontId="4" fillId="0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distributed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" fontId="4" fillId="0" borderId="13" xfId="55" applyNumberFormat="1" applyFont="1" applyFill="1" applyBorder="1" applyAlignment="1">
      <alignment horizontal="center" vertical="center"/>
    </xf>
    <xf numFmtId="0" fontId="4" fillId="0" borderId="13" xfId="55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9" fontId="4" fillId="0" borderId="11" xfId="55" applyNumberFormat="1" applyFont="1" applyFill="1" applyBorder="1" applyAlignment="1">
      <alignment horizontal="center" vertical="center" wrapText="1"/>
    </xf>
    <xf numFmtId="9" fontId="4" fillId="34" borderId="11" xfId="55" applyNumberFormat="1" applyFont="1" applyFill="1" applyBorder="1" applyAlignment="1">
      <alignment horizontal="center" vertical="center" wrapText="1"/>
    </xf>
    <xf numFmtId="9" fontId="4" fillId="34" borderId="11" xfId="0" applyNumberFormat="1" applyFont="1" applyFill="1" applyBorder="1" applyAlignment="1">
      <alignment horizontal="center" vertical="center" wrapText="1"/>
    </xf>
    <xf numFmtId="172" fontId="5" fillId="34" borderId="11" xfId="0" applyNumberFormat="1" applyFont="1" applyFill="1" applyBorder="1" applyAlignment="1">
      <alignment horizontal="center" vertical="center"/>
    </xf>
    <xf numFmtId="172" fontId="4" fillId="33" borderId="13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72" fontId="5" fillId="33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NumberFormat="1" applyFont="1" applyFill="1" applyBorder="1" applyAlignment="1">
      <alignment horizontal="center" vertical="distributed"/>
    </xf>
    <xf numFmtId="0" fontId="4" fillId="35" borderId="13" xfId="0" applyFont="1" applyFill="1" applyBorder="1" applyAlignment="1">
      <alignment horizontal="center" vertical="distributed"/>
    </xf>
    <xf numFmtId="0" fontId="4" fillId="35" borderId="13" xfId="0" applyFont="1" applyFill="1" applyBorder="1" applyAlignment="1">
      <alignment horizontal="center" vertical="center" wrapText="1"/>
    </xf>
    <xf numFmtId="9" fontId="4" fillId="35" borderId="11" xfId="0" applyNumberFormat="1" applyFont="1" applyFill="1" applyBorder="1" applyAlignment="1">
      <alignment horizontal="center" vertical="center" wrapText="1"/>
    </xf>
    <xf numFmtId="172" fontId="4" fillId="35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distributed" wrapText="1"/>
    </xf>
    <xf numFmtId="49" fontId="4" fillId="32" borderId="13" xfId="0" applyNumberFormat="1" applyFont="1" applyFill="1" applyBorder="1" applyAlignment="1">
      <alignment horizontal="center" vertical="distributed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distributed"/>
    </xf>
    <xf numFmtId="49" fontId="4" fillId="0" borderId="13" xfId="0" applyNumberFormat="1" applyFont="1" applyFill="1" applyBorder="1" applyAlignment="1">
      <alignment horizontal="center" vertical="distributed"/>
    </xf>
    <xf numFmtId="49" fontId="4" fillId="35" borderId="13" xfId="0" applyNumberFormat="1" applyFont="1" applyFill="1" applyBorder="1" applyAlignment="1">
      <alignment horizontal="center" vertical="distributed"/>
    </xf>
    <xf numFmtId="49" fontId="4" fillId="0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distributed" wrapText="1"/>
    </xf>
    <xf numFmtId="49" fontId="4" fillId="33" borderId="11" xfId="0" applyNumberFormat="1" applyFont="1" applyFill="1" applyBorder="1" applyAlignment="1">
      <alignment horizontal="center" vertical="distributed" wrapText="1"/>
    </xf>
    <xf numFmtId="49" fontId="4" fillId="32" borderId="11" xfId="0" applyNumberFormat="1" applyFont="1" applyFill="1" applyBorder="1" applyAlignment="1">
      <alignment horizontal="center" vertical="distributed" wrapText="1"/>
    </xf>
    <xf numFmtId="49" fontId="4" fillId="33" borderId="13" xfId="0" applyNumberFormat="1" applyFont="1" applyFill="1" applyBorder="1" applyAlignment="1">
      <alignment horizontal="center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4" fillId="0" borderId="13" xfId="55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3" fillId="0" borderId="14" xfId="0" applyFont="1" applyFill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4" fillId="0" borderId="15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distributed" wrapText="1"/>
    </xf>
    <xf numFmtId="0" fontId="8" fillId="0" borderId="10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6" fillId="32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view="pageBreakPreview" zoomScale="75" zoomScaleSheetLayoutView="75" zoomScalePageLayoutView="0" workbookViewId="0" topLeftCell="A21">
      <selection activeCell="V46" sqref="V46"/>
    </sheetView>
  </sheetViews>
  <sheetFormatPr defaultColWidth="8.8515625" defaultRowHeight="15"/>
  <cols>
    <col min="1" max="1" width="9.140625" style="1" customWidth="1"/>
    <col min="2" max="2" width="25.8515625" style="1" customWidth="1"/>
    <col min="3" max="4" width="10.7109375" style="1" customWidth="1"/>
    <col min="5" max="5" width="9.7109375" style="1" customWidth="1"/>
    <col min="6" max="6" width="7.7109375" style="1" customWidth="1"/>
    <col min="7" max="7" width="7.8515625" style="1" customWidth="1"/>
    <col min="8" max="8" width="8.8515625" style="1" customWidth="1"/>
    <col min="9" max="9" width="11.57421875" style="1" customWidth="1"/>
    <col min="10" max="10" width="9.8515625" style="1" customWidth="1"/>
    <col min="11" max="11" width="8.00390625" style="1" customWidth="1"/>
    <col min="12" max="12" width="9.140625" style="1" customWidth="1"/>
    <col min="13" max="13" width="7.00390625" style="1" customWidth="1"/>
    <col min="14" max="14" width="13.140625" style="1" customWidth="1"/>
    <col min="15" max="15" width="8.140625" style="1" customWidth="1"/>
    <col min="16" max="16" width="10.57421875" style="1" customWidth="1"/>
    <col min="17" max="17" width="8.57421875" style="1" customWidth="1"/>
    <col min="18" max="18" width="7.7109375" style="1" customWidth="1"/>
    <col min="19" max="19" width="10.28125" style="1" customWidth="1"/>
    <col min="20" max="21" width="11.140625" style="1" customWidth="1"/>
    <col min="22" max="22" width="15.140625" style="1" customWidth="1"/>
    <col min="23" max="250" width="9.140625" style="1" customWidth="1"/>
    <col min="251" max="251" width="25.8515625" style="1" customWidth="1"/>
    <col min="252" max="253" width="10.7109375" style="1" customWidth="1"/>
    <col min="254" max="254" width="9.7109375" style="1" customWidth="1"/>
    <col min="255" max="255" width="11.00390625" style="1" customWidth="1"/>
    <col min="256" max="16384" width="8.8515625" style="1" customWidth="1"/>
  </cols>
  <sheetData>
    <row r="1" spans="16:22" ht="2.25" customHeight="1">
      <c r="P1" s="120"/>
      <c r="Q1" s="120"/>
      <c r="R1" s="121"/>
      <c r="S1" s="121"/>
      <c r="T1" s="121"/>
      <c r="U1" s="121"/>
      <c r="V1" s="121"/>
    </row>
    <row r="2" spans="16:22" ht="18.75" hidden="1">
      <c r="P2" s="120"/>
      <c r="Q2" s="120"/>
      <c r="R2" s="121"/>
      <c r="S2" s="121"/>
      <c r="T2" s="121"/>
      <c r="U2" s="121"/>
      <c r="V2" s="121"/>
    </row>
    <row r="3" spans="16:22" ht="18.75" hidden="1">
      <c r="P3" s="120"/>
      <c r="Q3" s="120"/>
      <c r="R3" s="121"/>
      <c r="S3" s="121"/>
      <c r="T3" s="121"/>
      <c r="U3" s="121"/>
      <c r="V3" s="121"/>
    </row>
    <row r="4" spans="19:22" ht="15" hidden="1">
      <c r="S4" s="122"/>
      <c r="T4" s="121"/>
      <c r="U4" s="121"/>
      <c r="V4" s="121"/>
    </row>
    <row r="5" ht="3.75" customHeight="1" hidden="1"/>
    <row r="6" spans="1:21" ht="54.75" customHeight="1" thickBot="1">
      <c r="A6" s="113" t="s">
        <v>23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2"/>
    </row>
    <row r="7" spans="1:22" ht="188.25" customHeight="1" thickBot="1">
      <c r="A7" s="123" t="s">
        <v>0</v>
      </c>
      <c r="B7" s="116"/>
      <c r="C7" s="10" t="s">
        <v>20</v>
      </c>
      <c r="D7" s="5" t="s">
        <v>1</v>
      </c>
      <c r="E7" s="6" t="s">
        <v>2</v>
      </c>
      <c r="F7" s="6" t="s">
        <v>14</v>
      </c>
      <c r="G7" s="6" t="s">
        <v>13</v>
      </c>
      <c r="H7" s="6" t="s">
        <v>3</v>
      </c>
      <c r="I7" s="6" t="s">
        <v>33</v>
      </c>
      <c r="J7" s="6" t="s">
        <v>42</v>
      </c>
      <c r="K7" s="6" t="s">
        <v>47</v>
      </c>
      <c r="L7" s="5" t="s">
        <v>43</v>
      </c>
      <c r="M7" s="5" t="s">
        <v>48</v>
      </c>
      <c r="N7" s="5" t="s">
        <v>46</v>
      </c>
      <c r="O7" s="5" t="s">
        <v>49</v>
      </c>
      <c r="P7" s="5" t="s">
        <v>12</v>
      </c>
      <c r="Q7" s="5" t="s">
        <v>11</v>
      </c>
      <c r="R7" s="6" t="s">
        <v>4</v>
      </c>
      <c r="S7" s="6" t="s">
        <v>5</v>
      </c>
      <c r="T7" s="6" t="s">
        <v>6</v>
      </c>
      <c r="U7" s="6" t="s">
        <v>7</v>
      </c>
      <c r="V7" s="6" t="s">
        <v>8</v>
      </c>
    </row>
    <row r="8" spans="1:22" ht="16.5" customHeight="1" thickBot="1">
      <c r="A8" s="115">
        <v>1</v>
      </c>
      <c r="B8" s="116"/>
      <c r="C8" s="8">
        <v>2</v>
      </c>
      <c r="D8" s="8">
        <v>3</v>
      </c>
      <c r="E8" s="9">
        <v>4</v>
      </c>
      <c r="F8" s="10">
        <v>5</v>
      </c>
      <c r="G8" s="10">
        <v>6</v>
      </c>
      <c r="H8" s="10">
        <v>7</v>
      </c>
      <c r="I8" s="10">
        <v>8</v>
      </c>
      <c r="J8" s="11">
        <v>9</v>
      </c>
      <c r="K8" s="11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8">
        <v>18</v>
      </c>
      <c r="T8" s="10">
        <v>19</v>
      </c>
      <c r="U8" s="10">
        <v>20</v>
      </c>
      <c r="V8" s="10">
        <v>21</v>
      </c>
    </row>
    <row r="9" spans="1:22" s="3" customFormat="1" ht="41.25" customHeight="1">
      <c r="A9" s="126" t="s">
        <v>15</v>
      </c>
      <c r="B9" s="134" t="s">
        <v>26</v>
      </c>
      <c r="C9" s="12">
        <v>2015</v>
      </c>
      <c r="D9" s="58">
        <v>2.5</v>
      </c>
      <c r="E9" s="18">
        <v>34</v>
      </c>
      <c r="F9" s="20">
        <v>8</v>
      </c>
      <c r="G9" s="20">
        <v>3</v>
      </c>
      <c r="H9" s="20">
        <v>4</v>
      </c>
      <c r="I9" s="59">
        <f>SUM(H9)/G9</f>
        <v>1.3333333333333333</v>
      </c>
      <c r="J9" s="83" t="s">
        <v>34</v>
      </c>
      <c r="K9" s="20">
        <v>0</v>
      </c>
      <c r="L9" s="98" t="s">
        <v>45</v>
      </c>
      <c r="M9" s="18">
        <v>1</v>
      </c>
      <c r="N9" s="18" t="s">
        <v>52</v>
      </c>
      <c r="O9" s="18">
        <v>12</v>
      </c>
      <c r="P9" s="18" t="s">
        <v>21</v>
      </c>
      <c r="Q9" s="18">
        <v>7</v>
      </c>
      <c r="R9" s="18">
        <v>0</v>
      </c>
      <c r="S9" s="19" t="s">
        <v>22</v>
      </c>
      <c r="T9" s="64">
        <v>239.9</v>
      </c>
      <c r="U9" s="64">
        <v>137.1</v>
      </c>
      <c r="V9" s="43">
        <f>(U9/T9)</f>
        <v>0.5714881200500208</v>
      </c>
    </row>
    <row r="10" spans="1:22" s="3" customFormat="1" ht="22.5" customHeight="1">
      <c r="A10" s="127"/>
      <c r="B10" s="119"/>
      <c r="C10" s="17">
        <v>2014</v>
      </c>
      <c r="D10" s="62">
        <v>1.7</v>
      </c>
      <c r="E10" s="21">
        <v>27</v>
      </c>
      <c r="F10" s="23" t="s">
        <v>18</v>
      </c>
      <c r="G10" s="23">
        <v>4</v>
      </c>
      <c r="H10" s="23">
        <v>4</v>
      </c>
      <c r="I10" s="60">
        <f aca="true" t="shared" si="0" ref="I10:I30">SUM(H10)/G10</f>
        <v>1</v>
      </c>
      <c r="J10" s="84" t="s">
        <v>37</v>
      </c>
      <c r="K10" s="23">
        <v>2</v>
      </c>
      <c r="L10" s="99" t="s">
        <v>45</v>
      </c>
      <c r="M10" s="21">
        <v>0</v>
      </c>
      <c r="N10" s="21">
        <v>8</v>
      </c>
      <c r="O10" s="21">
        <v>9</v>
      </c>
      <c r="P10" s="21">
        <v>0</v>
      </c>
      <c r="Q10" s="21">
        <v>0</v>
      </c>
      <c r="R10" s="21">
        <v>0</v>
      </c>
      <c r="S10" s="22" t="s">
        <v>19</v>
      </c>
      <c r="T10" s="23">
        <v>100.9</v>
      </c>
      <c r="U10" s="46">
        <v>64.5</v>
      </c>
      <c r="V10" s="61">
        <f>(U10/T10)</f>
        <v>0.6392467789890981</v>
      </c>
    </row>
    <row r="11" spans="1:22" s="3" customFormat="1" ht="28.5" customHeight="1">
      <c r="A11" s="127"/>
      <c r="B11" s="118" t="s">
        <v>24</v>
      </c>
      <c r="C11" s="12">
        <v>2015</v>
      </c>
      <c r="D11" s="58">
        <v>0</v>
      </c>
      <c r="E11" s="24">
        <v>0</v>
      </c>
      <c r="F11" s="26">
        <v>0</v>
      </c>
      <c r="G11" s="26">
        <v>0</v>
      </c>
      <c r="H11" s="26">
        <v>0</v>
      </c>
      <c r="I11" s="59" t="s">
        <v>16</v>
      </c>
      <c r="J11" s="85">
        <v>0</v>
      </c>
      <c r="K11" s="26">
        <v>2</v>
      </c>
      <c r="L11" s="100" t="s">
        <v>45</v>
      </c>
      <c r="M11" s="24">
        <v>1</v>
      </c>
      <c r="N11" s="24">
        <v>0</v>
      </c>
      <c r="O11" s="24">
        <v>7</v>
      </c>
      <c r="P11" s="24">
        <v>0</v>
      </c>
      <c r="Q11" s="24">
        <v>0</v>
      </c>
      <c r="R11" s="24">
        <v>0</v>
      </c>
      <c r="S11" s="25">
        <v>4</v>
      </c>
      <c r="T11" s="45">
        <v>3</v>
      </c>
      <c r="U11" s="45">
        <v>4</v>
      </c>
      <c r="V11" s="43">
        <f>(U11/T11)</f>
        <v>1.3333333333333333</v>
      </c>
    </row>
    <row r="12" spans="1:22" ht="21.75" customHeight="1">
      <c r="A12" s="128"/>
      <c r="B12" s="119"/>
      <c r="C12" s="17">
        <v>2014</v>
      </c>
      <c r="D12" s="62">
        <v>0</v>
      </c>
      <c r="E12" s="31">
        <v>0</v>
      </c>
      <c r="F12" s="31">
        <v>0</v>
      </c>
      <c r="G12" s="31">
        <v>0</v>
      </c>
      <c r="H12" s="31">
        <v>0</v>
      </c>
      <c r="I12" s="60" t="s">
        <v>16</v>
      </c>
      <c r="J12" s="86">
        <v>0</v>
      </c>
      <c r="K12" s="31">
        <v>0</v>
      </c>
      <c r="L12" s="101" t="s">
        <v>45</v>
      </c>
      <c r="M12" s="27">
        <v>2</v>
      </c>
      <c r="N12" s="27">
        <v>0</v>
      </c>
      <c r="O12" s="32">
        <v>0</v>
      </c>
      <c r="P12" s="27">
        <v>0</v>
      </c>
      <c r="Q12" s="27">
        <v>0</v>
      </c>
      <c r="R12" s="31">
        <v>0</v>
      </c>
      <c r="S12" s="28">
        <v>0</v>
      </c>
      <c r="T12" s="63">
        <v>115</v>
      </c>
      <c r="U12" s="63">
        <v>88.2</v>
      </c>
      <c r="V12" s="61">
        <f>(U12/T12)</f>
        <v>0.7669565217391304</v>
      </c>
    </row>
    <row r="13" spans="1:22" ht="16.5" customHeight="1">
      <c r="A13" s="129"/>
      <c r="B13" s="118" t="s">
        <v>28</v>
      </c>
      <c r="C13" s="12">
        <v>2015</v>
      </c>
      <c r="D13" s="58">
        <v>2.7</v>
      </c>
      <c r="E13" s="33">
        <f>SUM(E9,E11)</f>
        <v>34</v>
      </c>
      <c r="F13" s="33">
        <f aca="true" t="shared" si="1" ref="F13:H14">SUM(F11,F9)</f>
        <v>8</v>
      </c>
      <c r="G13" s="33">
        <f t="shared" si="1"/>
        <v>3</v>
      </c>
      <c r="H13" s="33">
        <f t="shared" si="1"/>
        <v>4</v>
      </c>
      <c r="I13" s="59">
        <f t="shared" si="0"/>
        <v>1.3333333333333333</v>
      </c>
      <c r="J13" s="87" t="s">
        <v>34</v>
      </c>
      <c r="K13" s="33">
        <f>SUM(K9,K11)</f>
        <v>2</v>
      </c>
      <c r="L13" s="102" t="s">
        <v>45</v>
      </c>
      <c r="M13" s="29">
        <f aca="true" t="shared" si="2" ref="M13:U13">SUM(M11,M9)</f>
        <v>2</v>
      </c>
      <c r="N13" s="29">
        <v>10</v>
      </c>
      <c r="O13" s="34">
        <v>19</v>
      </c>
      <c r="P13" s="29">
        <v>10</v>
      </c>
      <c r="Q13" s="29">
        <f t="shared" si="2"/>
        <v>7</v>
      </c>
      <c r="R13" s="33">
        <f t="shared" si="2"/>
        <v>0</v>
      </c>
      <c r="S13" s="30">
        <v>21</v>
      </c>
      <c r="T13" s="44">
        <f t="shared" si="2"/>
        <v>242.9</v>
      </c>
      <c r="U13" s="44">
        <f t="shared" si="2"/>
        <v>141.1</v>
      </c>
      <c r="V13" s="43">
        <f aca="true" t="shared" si="3" ref="V13:V30">(U13/T13)</f>
        <v>0.5808974886784685</v>
      </c>
    </row>
    <row r="14" spans="1:22" ht="16.5" customHeight="1">
      <c r="A14" s="130"/>
      <c r="B14" s="119"/>
      <c r="C14" s="17">
        <v>2014</v>
      </c>
      <c r="D14" s="62">
        <v>1.8</v>
      </c>
      <c r="E14" s="21">
        <f>SUM(E12,E10)</f>
        <v>27</v>
      </c>
      <c r="F14" s="23">
        <v>6</v>
      </c>
      <c r="G14" s="23">
        <f t="shared" si="1"/>
        <v>4</v>
      </c>
      <c r="H14" s="23">
        <f t="shared" si="1"/>
        <v>4</v>
      </c>
      <c r="I14" s="60">
        <f t="shared" si="0"/>
        <v>1</v>
      </c>
      <c r="J14" s="84" t="s">
        <v>37</v>
      </c>
      <c r="K14" s="23">
        <f>SUM(K10,K12)</f>
        <v>2</v>
      </c>
      <c r="L14" s="99" t="s">
        <v>45</v>
      </c>
      <c r="M14" s="21">
        <f aca="true" t="shared" si="4" ref="M14:R14">SUM(M12,M10)</f>
        <v>2</v>
      </c>
      <c r="N14" s="21">
        <v>8</v>
      </c>
      <c r="O14" s="21">
        <v>9</v>
      </c>
      <c r="P14" s="21">
        <f t="shared" si="4"/>
        <v>0</v>
      </c>
      <c r="Q14" s="21">
        <f t="shared" si="4"/>
        <v>0</v>
      </c>
      <c r="R14" s="21">
        <f t="shared" si="4"/>
        <v>0</v>
      </c>
      <c r="S14" s="22">
        <v>15</v>
      </c>
      <c r="T14" s="46">
        <f>SUM(T12,T10)</f>
        <v>215.9</v>
      </c>
      <c r="U14" s="46">
        <f>SUM(U12,U10)</f>
        <v>152.7</v>
      </c>
      <c r="V14" s="61">
        <f t="shared" si="3"/>
        <v>0.7072718851320055</v>
      </c>
    </row>
    <row r="15" spans="1:22" s="3" customFormat="1" ht="34.5" customHeight="1">
      <c r="A15" s="124" t="s">
        <v>25</v>
      </c>
      <c r="B15" s="125"/>
      <c r="C15" s="12">
        <v>2015</v>
      </c>
      <c r="D15" s="58">
        <v>1.6</v>
      </c>
      <c r="E15" s="35">
        <v>23</v>
      </c>
      <c r="F15" s="36">
        <v>19</v>
      </c>
      <c r="G15" s="36">
        <v>19</v>
      </c>
      <c r="H15" s="36">
        <v>20</v>
      </c>
      <c r="I15" s="59">
        <f t="shared" si="0"/>
        <v>1.0526315789473684</v>
      </c>
      <c r="J15" s="88" t="s">
        <v>38</v>
      </c>
      <c r="K15" s="36">
        <v>0</v>
      </c>
      <c r="L15" s="90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8">
        <v>20</v>
      </c>
      <c r="T15" s="44">
        <v>184</v>
      </c>
      <c r="U15" s="44">
        <v>179</v>
      </c>
      <c r="V15" s="43">
        <f t="shared" si="3"/>
        <v>0.9728260869565217</v>
      </c>
    </row>
    <row r="16" spans="1:22" ht="27" customHeight="1">
      <c r="A16" s="125"/>
      <c r="B16" s="125"/>
      <c r="C16" s="17">
        <v>2014</v>
      </c>
      <c r="D16" s="62">
        <v>2.6</v>
      </c>
      <c r="E16" s="31">
        <v>30</v>
      </c>
      <c r="F16" s="39">
        <v>26</v>
      </c>
      <c r="G16" s="39">
        <v>26</v>
      </c>
      <c r="H16" s="39">
        <v>28</v>
      </c>
      <c r="I16" s="60">
        <f t="shared" si="0"/>
        <v>1.0769230769230769</v>
      </c>
      <c r="J16" s="89" t="s">
        <v>38</v>
      </c>
      <c r="K16" s="39">
        <v>0</v>
      </c>
      <c r="L16" s="101" t="s">
        <v>44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39">
        <v>0</v>
      </c>
      <c r="S16" s="28">
        <v>28</v>
      </c>
      <c r="T16" s="63">
        <v>196</v>
      </c>
      <c r="U16" s="63">
        <v>208</v>
      </c>
      <c r="V16" s="61">
        <f t="shared" si="3"/>
        <v>1.0612244897959184</v>
      </c>
    </row>
    <row r="17" spans="1:22" ht="27.75" customHeight="1">
      <c r="A17" s="109" t="s">
        <v>9</v>
      </c>
      <c r="B17" s="117" t="s">
        <v>30</v>
      </c>
      <c r="C17" s="12">
        <v>2015</v>
      </c>
      <c r="D17" s="58">
        <v>4.8</v>
      </c>
      <c r="E17" s="48">
        <v>32</v>
      </c>
      <c r="F17" s="49">
        <v>20</v>
      </c>
      <c r="G17" s="49">
        <v>13</v>
      </c>
      <c r="H17" s="49">
        <v>8</v>
      </c>
      <c r="I17" s="59">
        <f t="shared" si="0"/>
        <v>0.6153846153846154</v>
      </c>
      <c r="J17" s="90" t="s">
        <v>39</v>
      </c>
      <c r="K17" s="50">
        <v>0</v>
      </c>
      <c r="L17" s="92" t="s">
        <v>45</v>
      </c>
      <c r="M17" s="38">
        <v>4</v>
      </c>
      <c r="N17" s="38">
        <v>9</v>
      </c>
      <c r="O17" s="38">
        <v>7</v>
      </c>
      <c r="P17" s="38">
        <v>0</v>
      </c>
      <c r="Q17" s="38">
        <v>0</v>
      </c>
      <c r="R17" s="50">
        <v>0</v>
      </c>
      <c r="S17" s="51">
        <v>15</v>
      </c>
      <c r="T17" s="44">
        <v>115</v>
      </c>
      <c r="U17" s="51">
        <v>133</v>
      </c>
      <c r="V17" s="43">
        <f t="shared" si="3"/>
        <v>1.1565217391304348</v>
      </c>
    </row>
    <row r="18" spans="1:22" ht="22.5" customHeight="1">
      <c r="A18" s="110"/>
      <c r="B18" s="117"/>
      <c r="C18" s="17">
        <v>2014</v>
      </c>
      <c r="D18" s="62">
        <v>8.3</v>
      </c>
      <c r="E18" s="52">
        <v>21</v>
      </c>
      <c r="F18" s="52">
        <v>21</v>
      </c>
      <c r="G18" s="52">
        <v>21</v>
      </c>
      <c r="H18" s="52">
        <v>4</v>
      </c>
      <c r="I18" s="60">
        <f t="shared" si="0"/>
        <v>0.19047619047619047</v>
      </c>
      <c r="J18" s="89">
        <v>0</v>
      </c>
      <c r="K18" s="39">
        <v>0</v>
      </c>
      <c r="L18" s="101" t="s">
        <v>45</v>
      </c>
      <c r="M18" s="27">
        <v>29</v>
      </c>
      <c r="N18" s="27">
        <v>0</v>
      </c>
      <c r="O18" s="32">
        <v>0</v>
      </c>
      <c r="P18" s="32">
        <v>0</v>
      </c>
      <c r="Q18" s="32">
        <v>0</v>
      </c>
      <c r="R18" s="53">
        <v>0</v>
      </c>
      <c r="S18" s="54">
        <v>4</v>
      </c>
      <c r="T18" s="54">
        <v>120</v>
      </c>
      <c r="U18" s="54">
        <v>0</v>
      </c>
      <c r="V18" s="61">
        <v>0</v>
      </c>
    </row>
    <row r="19" spans="1:22" s="4" customFormat="1" ht="18.75">
      <c r="A19" s="110"/>
      <c r="B19" s="117" t="s">
        <v>31</v>
      </c>
      <c r="C19" s="12">
        <v>2015</v>
      </c>
      <c r="D19" s="58">
        <v>3.8</v>
      </c>
      <c r="E19" s="38">
        <v>23</v>
      </c>
      <c r="F19" s="55">
        <v>13</v>
      </c>
      <c r="G19" s="55">
        <v>13</v>
      </c>
      <c r="H19" s="55">
        <v>11</v>
      </c>
      <c r="I19" s="59">
        <f t="shared" si="0"/>
        <v>0.8461538461538461</v>
      </c>
      <c r="J19" s="90" t="s">
        <v>40</v>
      </c>
      <c r="K19" s="37">
        <v>0</v>
      </c>
      <c r="L19" s="103" t="s">
        <v>45</v>
      </c>
      <c r="M19" s="56">
        <v>0</v>
      </c>
      <c r="N19" s="56">
        <v>0</v>
      </c>
      <c r="O19" s="57">
        <v>0</v>
      </c>
      <c r="P19" s="57">
        <v>0</v>
      </c>
      <c r="Q19" s="57">
        <v>0</v>
      </c>
      <c r="R19" s="50">
        <v>0</v>
      </c>
      <c r="S19" s="51">
        <v>14</v>
      </c>
      <c r="T19" s="44">
        <v>0.3</v>
      </c>
      <c r="U19" s="51">
        <v>34.3</v>
      </c>
      <c r="V19" s="43">
        <f t="shared" si="3"/>
        <v>114.33333333333333</v>
      </c>
    </row>
    <row r="20" spans="1:22" ht="29.25" customHeight="1">
      <c r="A20" s="110"/>
      <c r="B20" s="117"/>
      <c r="C20" s="17">
        <v>2014</v>
      </c>
      <c r="D20" s="62">
        <v>4.5</v>
      </c>
      <c r="E20" s="52">
        <v>29</v>
      </c>
      <c r="F20" s="52">
        <v>21</v>
      </c>
      <c r="G20" s="52">
        <v>19</v>
      </c>
      <c r="H20" s="52">
        <v>23</v>
      </c>
      <c r="I20" s="60">
        <f t="shared" si="0"/>
        <v>1.2105263157894737</v>
      </c>
      <c r="J20" s="89" t="s">
        <v>41</v>
      </c>
      <c r="K20" s="39">
        <v>0</v>
      </c>
      <c r="L20" s="89" t="s">
        <v>45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53">
        <v>0</v>
      </c>
      <c r="S20" s="54">
        <v>25</v>
      </c>
      <c r="T20" s="54">
        <v>17</v>
      </c>
      <c r="U20" s="54">
        <v>34</v>
      </c>
      <c r="V20" s="61">
        <f t="shared" si="3"/>
        <v>2</v>
      </c>
    </row>
    <row r="21" spans="1:22" ht="29.25" customHeight="1">
      <c r="A21" s="110"/>
      <c r="B21" s="133" t="s">
        <v>17</v>
      </c>
      <c r="C21" s="75">
        <v>2015</v>
      </c>
      <c r="D21" s="58" t="s">
        <v>16</v>
      </c>
      <c r="E21" s="76">
        <v>0</v>
      </c>
      <c r="F21" s="76">
        <v>0</v>
      </c>
      <c r="G21" s="76">
        <v>0</v>
      </c>
      <c r="H21" s="76">
        <v>0</v>
      </c>
      <c r="I21" s="59" t="s">
        <v>16</v>
      </c>
      <c r="J21" s="91">
        <v>0</v>
      </c>
      <c r="K21" s="77">
        <v>0</v>
      </c>
      <c r="L21" s="91" t="s">
        <v>45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8">
        <v>0</v>
      </c>
      <c r="S21" s="79">
        <v>0</v>
      </c>
      <c r="T21" s="81">
        <v>0</v>
      </c>
      <c r="U21" s="81">
        <v>0</v>
      </c>
      <c r="V21" s="80">
        <v>0</v>
      </c>
    </row>
    <row r="22" spans="1:22" ht="29.25" customHeight="1">
      <c r="A22" s="110"/>
      <c r="B22" s="119"/>
      <c r="C22" s="17">
        <v>2014</v>
      </c>
      <c r="D22" s="62" t="s">
        <v>16</v>
      </c>
      <c r="E22" s="52">
        <v>0</v>
      </c>
      <c r="F22" s="52">
        <v>0</v>
      </c>
      <c r="G22" s="52">
        <v>0</v>
      </c>
      <c r="H22" s="52">
        <v>0</v>
      </c>
      <c r="I22" s="60" t="s">
        <v>16</v>
      </c>
      <c r="J22" s="89">
        <v>0</v>
      </c>
      <c r="K22" s="39">
        <v>0</v>
      </c>
      <c r="L22" s="89" t="s">
        <v>45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53">
        <v>0</v>
      </c>
      <c r="S22" s="54">
        <v>0</v>
      </c>
      <c r="T22" s="54">
        <v>0</v>
      </c>
      <c r="U22" s="54">
        <v>0</v>
      </c>
      <c r="V22" s="61">
        <v>0</v>
      </c>
    </row>
    <row r="23" spans="1:22" ht="21" customHeight="1">
      <c r="A23" s="111"/>
      <c r="B23" s="131" t="s">
        <v>32</v>
      </c>
      <c r="C23" s="12">
        <v>2015</v>
      </c>
      <c r="D23" s="58">
        <v>4.3</v>
      </c>
      <c r="E23" s="38">
        <f aca="true" t="shared" si="5" ref="E23:N23">SUM(E21,E19,E17)</f>
        <v>55</v>
      </c>
      <c r="F23" s="38">
        <f t="shared" si="5"/>
        <v>33</v>
      </c>
      <c r="G23" s="38">
        <f t="shared" si="5"/>
        <v>26</v>
      </c>
      <c r="H23" s="38">
        <f t="shared" si="5"/>
        <v>19</v>
      </c>
      <c r="I23" s="59">
        <f t="shared" si="0"/>
        <v>0.7307692307692307</v>
      </c>
      <c r="J23" s="92" t="s">
        <v>51</v>
      </c>
      <c r="K23" s="38">
        <f>SUM(K17,K19,K21)</f>
        <v>0</v>
      </c>
      <c r="L23" s="92" t="s">
        <v>45</v>
      </c>
      <c r="M23" s="38">
        <f t="shared" si="5"/>
        <v>4</v>
      </c>
      <c r="N23" s="38">
        <f t="shared" si="5"/>
        <v>9</v>
      </c>
      <c r="O23" s="38">
        <f>SUM(O17,O19,O21)</f>
        <v>7</v>
      </c>
      <c r="P23" s="38">
        <f aca="true" t="shared" si="6" ref="P23:U23">SUM(P21,P19,P17)</f>
        <v>0</v>
      </c>
      <c r="Q23" s="38">
        <f t="shared" si="6"/>
        <v>0</v>
      </c>
      <c r="R23" s="38">
        <f t="shared" si="6"/>
        <v>0</v>
      </c>
      <c r="S23" s="38">
        <f t="shared" si="6"/>
        <v>29</v>
      </c>
      <c r="T23" s="38">
        <f t="shared" si="6"/>
        <v>115.3</v>
      </c>
      <c r="U23" s="82">
        <f t="shared" si="6"/>
        <v>167.3</v>
      </c>
      <c r="V23" s="43">
        <f t="shared" si="3"/>
        <v>1.4509973980919342</v>
      </c>
    </row>
    <row r="24" spans="1:22" ht="19.5" customHeight="1">
      <c r="A24" s="112"/>
      <c r="B24" s="132"/>
      <c r="C24" s="17">
        <v>2014</v>
      </c>
      <c r="D24" s="62">
        <v>6.4</v>
      </c>
      <c r="E24" s="28">
        <f>SUM(E20,E18)</f>
        <v>50</v>
      </c>
      <c r="F24" s="54">
        <f>SUM(F20,F18)</f>
        <v>42</v>
      </c>
      <c r="G24" s="54">
        <f>SUM(G20,G18)</f>
        <v>40</v>
      </c>
      <c r="H24" s="54">
        <f>SUM(H20,H18)</f>
        <v>27</v>
      </c>
      <c r="I24" s="60">
        <f t="shared" si="0"/>
        <v>0.675</v>
      </c>
      <c r="J24" s="93" t="s">
        <v>41</v>
      </c>
      <c r="K24" s="54">
        <f>SUM(K18,K20,K22)</f>
        <v>0</v>
      </c>
      <c r="L24" s="93" t="s">
        <v>45</v>
      </c>
      <c r="M24" s="54">
        <f aca="true" t="shared" si="7" ref="M24:U24">SUM(M20,M18)</f>
        <v>29</v>
      </c>
      <c r="N24" s="54">
        <f t="shared" si="7"/>
        <v>0</v>
      </c>
      <c r="O24" s="54">
        <v>0</v>
      </c>
      <c r="P24" s="54">
        <f t="shared" si="7"/>
        <v>0</v>
      </c>
      <c r="Q24" s="54">
        <f t="shared" si="7"/>
        <v>0</v>
      </c>
      <c r="R24" s="54">
        <f t="shared" si="7"/>
        <v>0</v>
      </c>
      <c r="S24" s="54">
        <f t="shared" si="7"/>
        <v>29</v>
      </c>
      <c r="T24" s="54">
        <f>SUM(T20,T18)</f>
        <v>137</v>
      </c>
      <c r="U24" s="54">
        <f t="shared" si="7"/>
        <v>34</v>
      </c>
      <c r="V24" s="61">
        <f t="shared" si="3"/>
        <v>0.24817518248175183</v>
      </c>
    </row>
    <row r="25" spans="1:22" ht="25.5" customHeight="1">
      <c r="A25" s="135" t="s">
        <v>27</v>
      </c>
      <c r="B25" s="136"/>
      <c r="C25" s="12">
        <v>2015</v>
      </c>
      <c r="D25" s="58">
        <v>2</v>
      </c>
      <c r="E25" s="24">
        <v>28</v>
      </c>
      <c r="F25" s="26">
        <v>21</v>
      </c>
      <c r="G25" s="26">
        <v>18</v>
      </c>
      <c r="H25" s="26">
        <v>12</v>
      </c>
      <c r="I25" s="59">
        <f t="shared" si="0"/>
        <v>0.6666666666666666</v>
      </c>
      <c r="J25" s="85">
        <v>0</v>
      </c>
      <c r="K25" s="26">
        <v>0</v>
      </c>
      <c r="L25" s="100" t="s">
        <v>45</v>
      </c>
      <c r="M25" s="24">
        <v>0</v>
      </c>
      <c r="N25" s="24">
        <v>7</v>
      </c>
      <c r="O25" s="24">
        <v>6</v>
      </c>
      <c r="P25" s="24">
        <v>9</v>
      </c>
      <c r="Q25" s="24">
        <v>0</v>
      </c>
      <c r="R25" s="24">
        <v>0</v>
      </c>
      <c r="S25" s="72">
        <v>23</v>
      </c>
      <c r="T25" s="44">
        <v>50</v>
      </c>
      <c r="U25" s="44">
        <v>82</v>
      </c>
      <c r="V25" s="43">
        <f t="shared" si="3"/>
        <v>1.64</v>
      </c>
    </row>
    <row r="26" spans="1:22" ht="33.75" customHeight="1">
      <c r="A26" s="137"/>
      <c r="B26" s="137"/>
      <c r="C26" s="17">
        <v>2014</v>
      </c>
      <c r="D26" s="62">
        <v>2.25</v>
      </c>
      <c r="E26" s="31">
        <v>25</v>
      </c>
      <c r="F26" s="31">
        <v>20</v>
      </c>
      <c r="G26" s="31">
        <v>19</v>
      </c>
      <c r="H26" s="31">
        <v>16</v>
      </c>
      <c r="I26" s="60">
        <f t="shared" si="0"/>
        <v>0.8421052631578947</v>
      </c>
      <c r="J26" s="86" t="s">
        <v>36</v>
      </c>
      <c r="K26" s="31">
        <v>0</v>
      </c>
      <c r="L26" s="101" t="s">
        <v>45</v>
      </c>
      <c r="M26" s="27">
        <v>0</v>
      </c>
      <c r="N26" s="27">
        <v>3</v>
      </c>
      <c r="O26" s="32">
        <v>6</v>
      </c>
      <c r="P26" s="27">
        <v>0</v>
      </c>
      <c r="Q26" s="27">
        <v>0</v>
      </c>
      <c r="R26" s="31">
        <v>0</v>
      </c>
      <c r="S26" s="73">
        <v>26</v>
      </c>
      <c r="T26" s="74">
        <v>13</v>
      </c>
      <c r="U26" s="74">
        <v>31</v>
      </c>
      <c r="V26" s="61">
        <f t="shared" si="3"/>
        <v>2.3846153846153846</v>
      </c>
    </row>
    <row r="27" spans="1:22" ht="18.75" customHeight="1" hidden="1">
      <c r="A27" s="137"/>
      <c r="B27" s="137"/>
      <c r="C27" s="14"/>
      <c r="D27" s="62">
        <f>SUM(G27,J27,L27,N27,P27)/9/15</f>
        <v>0</v>
      </c>
      <c r="E27" s="40"/>
      <c r="F27" s="40"/>
      <c r="G27" s="40"/>
      <c r="H27" s="40"/>
      <c r="I27" s="59" t="e">
        <f t="shared" si="0"/>
        <v>#DIV/0!</v>
      </c>
      <c r="J27" s="94"/>
      <c r="K27" s="40"/>
      <c r="L27" s="104"/>
      <c r="M27" s="41"/>
      <c r="N27" s="41"/>
      <c r="O27" s="41"/>
      <c r="P27" s="41"/>
      <c r="Q27" s="41"/>
      <c r="R27" s="40"/>
      <c r="S27" s="40"/>
      <c r="T27" s="40"/>
      <c r="U27" s="40"/>
      <c r="V27" s="43" t="e">
        <f t="shared" si="3"/>
        <v>#DIV/0!</v>
      </c>
    </row>
    <row r="28" spans="1:22" ht="18.75" hidden="1">
      <c r="A28" s="15"/>
      <c r="B28" s="16" t="s">
        <v>10</v>
      </c>
      <c r="C28" s="13"/>
      <c r="D28" s="62">
        <f>SUM(G28,J28,L28,N28,P28)/9/15</f>
        <v>0</v>
      </c>
      <c r="E28" s="42"/>
      <c r="F28" s="42"/>
      <c r="G28" s="42"/>
      <c r="H28" s="42"/>
      <c r="I28" s="59" t="e">
        <f t="shared" si="0"/>
        <v>#DIV/0!</v>
      </c>
      <c r="J28" s="95"/>
      <c r="K28" s="42"/>
      <c r="L28" s="95"/>
      <c r="M28" s="42"/>
      <c r="N28" s="42"/>
      <c r="O28" s="42"/>
      <c r="P28" s="42"/>
      <c r="Q28" s="42"/>
      <c r="R28" s="42"/>
      <c r="S28" s="42"/>
      <c r="T28" s="42"/>
      <c r="U28" s="42"/>
      <c r="V28" s="43" t="e">
        <f t="shared" si="3"/>
        <v>#DIV/0!</v>
      </c>
    </row>
    <row r="29" spans="1:22" ht="16.5" customHeight="1">
      <c r="A29" s="107" t="s">
        <v>29</v>
      </c>
      <c r="B29" s="108"/>
      <c r="C29" s="12">
        <v>2015</v>
      </c>
      <c r="D29" s="58">
        <v>2.6</v>
      </c>
      <c r="E29" s="66">
        <f>SUM(E13,E15,E23,E25)</f>
        <v>140</v>
      </c>
      <c r="F29" s="66">
        <f>SUM(F13,F15,F23,F25)</f>
        <v>81</v>
      </c>
      <c r="G29" s="66">
        <f>SUM(G13,G15,G23,G25)</f>
        <v>66</v>
      </c>
      <c r="H29" s="66">
        <f>SUM(H13,H15,H23,H25)</f>
        <v>55</v>
      </c>
      <c r="I29" s="59">
        <f t="shared" si="0"/>
        <v>0.8333333333333334</v>
      </c>
      <c r="J29" s="96" t="s">
        <v>50</v>
      </c>
      <c r="K29" s="66">
        <f>SUM(K13,K15,K23,K25)</f>
        <v>2</v>
      </c>
      <c r="L29" s="96" t="s">
        <v>45</v>
      </c>
      <c r="M29" s="66">
        <f>SUM(M25,M23,M15,M13)</f>
        <v>6</v>
      </c>
      <c r="N29" s="65">
        <f>SUM(N25,N23,N15,N13)</f>
        <v>26</v>
      </c>
      <c r="O29" s="66">
        <v>26</v>
      </c>
      <c r="P29" s="66">
        <f aca="true" t="shared" si="8" ref="P29:U29">SUM(P13,P15,P23,P25)</f>
        <v>19</v>
      </c>
      <c r="Q29" s="66">
        <f t="shared" si="8"/>
        <v>7</v>
      </c>
      <c r="R29" s="66">
        <f t="shared" si="8"/>
        <v>0</v>
      </c>
      <c r="S29" s="70">
        <f t="shared" si="8"/>
        <v>93</v>
      </c>
      <c r="T29" s="47">
        <f t="shared" si="8"/>
        <v>592.1999999999999</v>
      </c>
      <c r="U29" s="47">
        <f t="shared" si="8"/>
        <v>569.4000000000001</v>
      </c>
      <c r="V29" s="43">
        <f t="shared" si="3"/>
        <v>0.9614994934143873</v>
      </c>
    </row>
    <row r="30" spans="1:22" ht="23.25" customHeight="1">
      <c r="A30" s="108"/>
      <c r="B30" s="108"/>
      <c r="C30" s="17">
        <v>2014</v>
      </c>
      <c r="D30" s="62">
        <v>2.8</v>
      </c>
      <c r="E30" s="67">
        <f>SUM(E10,E12,E16,E24,E26)</f>
        <v>132</v>
      </c>
      <c r="F30" s="106">
        <f>SUM(F14,F16,F24,F26)</f>
        <v>94</v>
      </c>
      <c r="G30" s="67">
        <f>SUM(G10,G12,G16,G24,G26)</f>
        <v>89</v>
      </c>
      <c r="H30" s="67">
        <f>SUM(H10,H12,H16,H24,H26)</f>
        <v>75</v>
      </c>
      <c r="I30" s="60">
        <f t="shared" si="0"/>
        <v>0.8426966292134831</v>
      </c>
      <c r="J30" s="97" t="s">
        <v>35</v>
      </c>
      <c r="K30" s="67">
        <f>SUM(K14,K16,K24,K26)</f>
        <v>2</v>
      </c>
      <c r="L30" s="105" t="s">
        <v>44</v>
      </c>
      <c r="M30" s="68">
        <f>SUM(M26,M24,M16,M14)</f>
        <v>31</v>
      </c>
      <c r="N30" s="68">
        <f>SUM(N26,N24,N16,N14)</f>
        <v>11</v>
      </c>
      <c r="O30" s="68">
        <v>0</v>
      </c>
      <c r="P30" s="68">
        <f>SUM(P14,P16,P24,P26)</f>
        <v>0</v>
      </c>
      <c r="Q30" s="69">
        <f>SUM(Q14,Q16,Q24,Q26)</f>
        <v>0</v>
      </c>
      <c r="R30" s="67">
        <f>SUM(R14,R16,R24,R26)</f>
        <v>0</v>
      </c>
      <c r="S30" s="67">
        <f>SUM(S14,S16,S24,S26)</f>
        <v>98</v>
      </c>
      <c r="T30" s="71">
        <f>SUM(T26,T24,T16,T14)</f>
        <v>561.9</v>
      </c>
      <c r="U30" s="71">
        <f>SUM(U26,U24,U16,U14)</f>
        <v>425.7</v>
      </c>
      <c r="V30" s="61">
        <f t="shared" si="3"/>
        <v>0.7576081153230112</v>
      </c>
    </row>
    <row r="31" spans="1:22" ht="18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8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8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8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8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8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18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8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18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18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3:22" ht="18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3:22" ht="18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</sheetData>
  <sheetProtection/>
  <mergeCells count="19">
    <mergeCell ref="A15:B16"/>
    <mergeCell ref="A9:A14"/>
    <mergeCell ref="B23:B24"/>
    <mergeCell ref="B21:B22"/>
    <mergeCell ref="B11:B12"/>
    <mergeCell ref="B9:B10"/>
    <mergeCell ref="A25:B27"/>
    <mergeCell ref="P1:V1"/>
    <mergeCell ref="P2:V2"/>
    <mergeCell ref="P3:V3"/>
    <mergeCell ref="S4:V4"/>
    <mergeCell ref="B19:B20"/>
    <mergeCell ref="A7:B7"/>
    <mergeCell ref="A29:B30"/>
    <mergeCell ref="A17:A24"/>
    <mergeCell ref="A6:T6"/>
    <mergeCell ref="A8:B8"/>
    <mergeCell ref="B17:B18"/>
    <mergeCell ref="B13:B14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2013-04-05T13:04:15Z</cp:lastPrinted>
  <dcterms:created xsi:type="dcterms:W3CDTF">2006-09-16T00:00:00Z</dcterms:created>
  <dcterms:modified xsi:type="dcterms:W3CDTF">2015-06-15T08:33:28Z</dcterms:modified>
  <cp:category/>
  <cp:version/>
  <cp:contentType/>
  <cp:contentStatus/>
</cp:coreProperties>
</file>